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2755" windowHeight="9690"/>
  </bookViews>
  <sheets>
    <sheet name="What-If Scenarios" sheetId="1" r:id="rId1"/>
    <sheet name="Wealth Plan Analyzer" sheetId="3" r:id="rId2"/>
  </sheets>
  <calcPr calcId="145621"/>
</workbook>
</file>

<file path=xl/calcChain.xml><?xml version="1.0" encoding="utf-8"?>
<calcChain xmlns="http://schemas.openxmlformats.org/spreadsheetml/2006/main">
  <c r="B13" i="1" l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C9" i="1"/>
  <c r="H13" i="1"/>
  <c r="H16" i="1"/>
  <c r="H17" i="1"/>
  <c r="H18" i="1" s="1"/>
  <c r="H11" i="1"/>
  <c r="B12" i="3"/>
  <c r="B13" i="3" s="1"/>
  <c r="C24" i="3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D13" i="3" l="1"/>
  <c r="B14" i="3"/>
  <c r="H13" i="3"/>
  <c r="I13" i="3" s="1"/>
  <c r="D14" i="3"/>
  <c r="B15" i="3" l="1"/>
  <c r="H14" i="3"/>
  <c r="I14" i="3" s="1"/>
  <c r="D15" i="3"/>
  <c r="H15" i="3" l="1"/>
  <c r="I15" i="3" s="1"/>
  <c r="B16" i="3"/>
  <c r="D16" i="3"/>
  <c r="D17" i="3" l="1"/>
  <c r="H16" i="3"/>
  <c r="I16" i="3" s="1"/>
  <c r="B17" i="3"/>
  <c r="B18" i="3" l="1"/>
  <c r="H17" i="3"/>
  <c r="I17" i="3" s="1"/>
  <c r="D18" i="3"/>
  <c r="B19" i="3" l="1"/>
  <c r="H18" i="3"/>
  <c r="I18" i="3" s="1"/>
  <c r="D19" i="3"/>
  <c r="H19" i="3" l="1"/>
  <c r="I19" i="3" s="1"/>
  <c r="D20" i="3"/>
  <c r="B20" i="3"/>
  <c r="B21" i="3" l="1"/>
  <c r="D21" i="3"/>
  <c r="H20" i="3"/>
  <c r="I20" i="3" s="1"/>
  <c r="D22" i="3" l="1"/>
  <c r="B22" i="3"/>
  <c r="H21" i="3"/>
  <c r="I21" i="3" s="1"/>
  <c r="H22" i="3" l="1"/>
  <c r="I22" i="3" s="1"/>
  <c r="D23" i="3"/>
  <c r="B23" i="3"/>
  <c r="D24" i="3" l="1"/>
  <c r="B24" i="3"/>
  <c r="H23" i="3"/>
  <c r="I23" i="3" s="1"/>
  <c r="D25" i="3" l="1"/>
  <c r="H24" i="3"/>
  <c r="I24" i="3" s="1"/>
  <c r="B25" i="3"/>
  <c r="H25" i="3" l="1"/>
  <c r="I25" i="3" s="1"/>
  <c r="D26" i="3"/>
  <c r="B26" i="3"/>
  <c r="H26" i="3" l="1"/>
  <c r="I26" i="3" s="1"/>
  <c r="D27" i="3"/>
  <c r="B27" i="3"/>
  <c r="D28" i="3" l="1"/>
  <c r="B28" i="3"/>
  <c r="H27" i="3"/>
  <c r="I27" i="3" s="1"/>
  <c r="H28" i="3" l="1"/>
  <c r="I28" i="3" s="1"/>
  <c r="D29" i="3"/>
  <c r="B29" i="3"/>
  <c r="H29" i="3" l="1"/>
  <c r="I29" i="3" s="1"/>
  <c r="D30" i="3"/>
  <c r="B30" i="3"/>
  <c r="B31" i="3" l="1"/>
  <c r="H30" i="3"/>
  <c r="I30" i="3" s="1"/>
  <c r="D31" i="3"/>
  <c r="D32" i="3" l="1"/>
  <c r="B32" i="3"/>
  <c r="H31" i="3"/>
  <c r="I31" i="3" s="1"/>
  <c r="H32" i="3" l="1"/>
  <c r="I32" i="3" s="1"/>
  <c r="B33" i="3"/>
  <c r="D33" i="3"/>
  <c r="H33" i="3" l="1"/>
  <c r="I33" i="3" s="1"/>
  <c r="B34" i="3"/>
  <c r="D34" i="3"/>
  <c r="H34" i="3" l="1"/>
  <c r="I34" i="3" s="1"/>
  <c r="B35" i="3"/>
  <c r="D35" i="3"/>
  <c r="D36" i="3" l="1"/>
  <c r="B36" i="3"/>
  <c r="H35" i="3"/>
  <c r="I35" i="3" s="1"/>
  <c r="D37" i="3" l="1"/>
  <c r="B37" i="3"/>
  <c r="H37" i="3" s="1"/>
  <c r="I37" i="3" s="1"/>
  <c r="H36" i="3"/>
  <c r="I36" i="3" s="1"/>
</calcChain>
</file>

<file path=xl/sharedStrings.xml><?xml version="1.0" encoding="utf-8"?>
<sst xmlns="http://schemas.openxmlformats.org/spreadsheetml/2006/main" count="40" uniqueCount="33">
  <si>
    <t>Account</t>
  </si>
  <si>
    <t>Month</t>
  </si>
  <si>
    <t>Starting amount</t>
  </si>
  <si>
    <t>monthly ROI</t>
  </si>
  <si>
    <t>After 12 months</t>
  </si>
  <si>
    <t>Win %</t>
  </si>
  <si>
    <t>Per trade risk limit</t>
  </si>
  <si>
    <t>=(win %)*(avg win $)-(lose%)*(avg loss)</t>
  </si>
  <si>
    <t>Account balance</t>
  </si>
  <si>
    <t>% ROI</t>
  </si>
  <si>
    <t>weekly # trades</t>
  </si>
  <si>
    <t>R/R**</t>
  </si>
  <si>
    <t>Expectancy*</t>
  </si>
  <si>
    <t>Monthly $ ROI Goal</t>
  </si>
  <si>
    <t>Max position size</t>
  </si>
  <si>
    <t>monthly # trades***</t>
  </si>
  <si>
    <t>*Expectancy</t>
  </si>
  <si>
    <t>***Number of trades needed to realize monthly $ goal</t>
  </si>
  <si>
    <t>Brought to you by InsideOutTrading.com</t>
  </si>
  <si>
    <t>Enter your numbers in the highlighted cells.  All others are calculated and protected.</t>
  </si>
  <si>
    <t>**Realized reward to risk</t>
  </si>
  <si>
    <t>Monthly Planner</t>
  </si>
  <si>
    <t>Max Position Size</t>
  </si>
  <si>
    <t>Per-Trade Risk Limit</t>
  </si>
  <si>
    <t>R/R</t>
  </si>
  <si>
    <t>Account Balance</t>
  </si>
  <si>
    <t>Gross Profit</t>
  </si>
  <si>
    <t xml:space="preserve"> Cash Withdrawal</t>
  </si>
  <si>
    <t>Monthly Expenses</t>
  </si>
  <si>
    <t>Expectancy</t>
  </si>
  <si>
    <r>
      <t>Trader's Wealth Plan Analyzer</t>
    </r>
    <r>
      <rPr>
        <vertAlign val="superscript"/>
        <sz val="22"/>
        <color theme="1"/>
        <rFont val="Calibri"/>
        <family val="2"/>
        <scheme val="minor"/>
      </rPr>
      <t>TM</t>
    </r>
  </si>
  <si>
    <r>
      <t>Trading Plan Financial "What-If" Analyzer</t>
    </r>
    <r>
      <rPr>
        <vertAlign val="superscript"/>
        <sz val="22"/>
        <color theme="1"/>
        <rFont val="Calibri"/>
        <family val="2"/>
        <scheme val="minor"/>
      </rPr>
      <t>TM</t>
    </r>
  </si>
  <si>
    <t>Copyright 2013-2024    Inside Out Trading, New Ireland Ventures, LLC.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</si>
</sst>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 applyProtection="1">
      <protection locked="0"/>
    </xf>
    <xf numFmtId="9" fontId="0" fillId="0" borderId="1" xfId="2" applyFont="1" applyBorder="1"/>
    <xf numFmtId="164" fontId="0" fillId="0" borderId="1" xfId="1" applyNumberFormat="1" applyFont="1" applyBorder="1"/>
    <xf numFmtId="9" fontId="0" fillId="2" borderId="1" xfId="2" applyFont="1" applyFill="1" applyBorder="1" applyProtection="1">
      <protection locked="0"/>
    </xf>
    <xf numFmtId="2" fontId="0" fillId="2" borderId="1" xfId="2" applyNumberFormat="1" applyFont="1" applyFill="1" applyBorder="1" applyProtection="1">
      <protection locked="0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Font="1" applyBorder="1" applyAlignment="1">
      <alignment horizontal="right"/>
    </xf>
    <xf numFmtId="0" fontId="0" fillId="0" borderId="3" xfId="0" quotePrefix="1" applyFont="1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0" fillId="0" borderId="3" xfId="0" applyBorder="1"/>
    <xf numFmtId="0" fontId="0" fillId="0" borderId="1" xfId="0" applyBorder="1" applyAlignment="1">
      <alignment horizontal="center" wrapText="1"/>
    </xf>
    <xf numFmtId="1" fontId="0" fillId="0" borderId="0" xfId="0" applyNumberFormat="1"/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4" xfId="0" applyBorder="1"/>
    <xf numFmtId="164" fontId="0" fillId="0" borderId="4" xfId="1" applyNumberFormat="1" applyFont="1" applyBorder="1"/>
    <xf numFmtId="0" fontId="5" fillId="0" borderId="0" xfId="3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28"/>
  <sheetViews>
    <sheetView showGridLines="0" tabSelected="1" workbookViewId="0">
      <selection activeCell="K14" sqref="K14"/>
    </sheetView>
  </sheetViews>
  <sheetFormatPr defaultRowHeight="15" x14ac:dyDescent="0.25"/>
  <cols>
    <col min="2" max="2" width="17.42578125" customWidth="1"/>
    <col min="5" max="5" width="11.7109375" customWidth="1"/>
    <col min="6" max="6" width="10" customWidth="1"/>
    <col min="8" max="8" width="10.5703125" bestFit="1" customWidth="1"/>
  </cols>
  <sheetData>
    <row r="1" spans="2:13" ht="31.5" x14ac:dyDescent="0.45">
      <c r="B1" s="32" t="s">
        <v>31</v>
      </c>
      <c r="C1" s="32"/>
      <c r="D1" s="32"/>
      <c r="E1" s="32"/>
      <c r="F1" s="32"/>
      <c r="G1" s="32"/>
      <c r="H1" s="32"/>
      <c r="I1" s="30"/>
      <c r="J1" s="30"/>
    </row>
    <row r="2" spans="2:13" x14ac:dyDescent="0.25">
      <c r="B2" s="31" t="s">
        <v>18</v>
      </c>
      <c r="C2" s="31"/>
      <c r="D2" s="31"/>
      <c r="E2" s="31"/>
      <c r="F2" s="31"/>
      <c r="G2" s="31"/>
      <c r="H2" s="31"/>
    </row>
    <row r="5" spans="2:13" x14ac:dyDescent="0.25">
      <c r="B5" t="s">
        <v>19</v>
      </c>
    </row>
    <row r="7" spans="2:13" x14ac:dyDescent="0.25">
      <c r="B7" s="14" t="s">
        <v>2</v>
      </c>
      <c r="C7" s="7">
        <v>10000</v>
      </c>
      <c r="D7" s="1"/>
      <c r="F7" s="20" t="s">
        <v>21</v>
      </c>
      <c r="H7" s="20"/>
    </row>
    <row r="8" spans="2:13" x14ac:dyDescent="0.25">
      <c r="B8" s="14" t="s">
        <v>3</v>
      </c>
      <c r="C8" s="15">
        <v>0.06</v>
      </c>
      <c r="D8" s="2"/>
    </row>
    <row r="9" spans="2:13" x14ac:dyDescent="0.25">
      <c r="B9" s="14" t="s">
        <v>4</v>
      </c>
      <c r="C9" s="9">
        <f>C7*(C8+1)^12</f>
        <v>20121.964718355517</v>
      </c>
      <c r="D9" s="1"/>
      <c r="F9" s="16"/>
      <c r="G9" s="17" t="s">
        <v>8</v>
      </c>
      <c r="H9" s="7">
        <v>10000</v>
      </c>
    </row>
    <row r="10" spans="2:13" x14ac:dyDescent="0.25">
      <c r="F10" s="16"/>
      <c r="G10" s="18" t="s">
        <v>13</v>
      </c>
      <c r="H10" s="7">
        <v>600</v>
      </c>
      <c r="M10" s="4"/>
    </row>
    <row r="11" spans="2:13" x14ac:dyDescent="0.25">
      <c r="F11" s="16"/>
      <c r="G11" s="18" t="s">
        <v>9</v>
      </c>
      <c r="H11" s="8">
        <f>H10/H9</f>
        <v>0.06</v>
      </c>
    </row>
    <row r="12" spans="2:13" x14ac:dyDescent="0.25">
      <c r="B12" s="5" t="s">
        <v>0</v>
      </c>
      <c r="C12" s="5" t="s">
        <v>1</v>
      </c>
      <c r="F12" s="16"/>
      <c r="G12" s="17" t="s">
        <v>6</v>
      </c>
      <c r="H12" s="10">
        <v>0.02</v>
      </c>
    </row>
    <row r="13" spans="2:13" x14ac:dyDescent="0.25">
      <c r="B13" s="6">
        <f>C7</f>
        <v>10000</v>
      </c>
      <c r="C13" s="5">
        <v>0</v>
      </c>
      <c r="F13" s="16"/>
      <c r="G13" s="17" t="s">
        <v>14</v>
      </c>
      <c r="H13" s="9">
        <f>H12*H9</f>
        <v>200</v>
      </c>
    </row>
    <row r="14" spans="2:13" x14ac:dyDescent="0.25">
      <c r="B14" s="6">
        <f t="shared" ref="B14:B25" si="0">B13*(1+$C$8)</f>
        <v>10600</v>
      </c>
      <c r="C14" s="5">
        <v>1</v>
      </c>
      <c r="F14" s="16"/>
      <c r="G14" s="17" t="s">
        <v>5</v>
      </c>
      <c r="H14" s="10">
        <v>0.5</v>
      </c>
    </row>
    <row r="15" spans="2:13" x14ac:dyDescent="0.25">
      <c r="B15" s="6">
        <f t="shared" si="0"/>
        <v>11236</v>
      </c>
      <c r="C15" s="5">
        <v>2</v>
      </c>
      <c r="F15" s="16"/>
      <c r="G15" s="17" t="s">
        <v>11</v>
      </c>
      <c r="H15" s="11">
        <v>1.5</v>
      </c>
    </row>
    <row r="16" spans="2:13" x14ac:dyDescent="0.25">
      <c r="B16" s="6">
        <f t="shared" si="0"/>
        <v>11910.16</v>
      </c>
      <c r="C16" s="5">
        <v>3</v>
      </c>
      <c r="F16" s="16"/>
      <c r="G16" s="17" t="s">
        <v>12</v>
      </c>
      <c r="H16" s="12">
        <f>H14*H13*H15-(1-H14)*H13</f>
        <v>50</v>
      </c>
    </row>
    <row r="17" spans="2:19" x14ac:dyDescent="0.25">
      <c r="B17" s="6">
        <f t="shared" si="0"/>
        <v>12624.7696</v>
      </c>
      <c r="C17" s="5">
        <v>4</v>
      </c>
      <c r="F17" s="16"/>
      <c r="G17" s="17" t="s">
        <v>15</v>
      </c>
      <c r="H17" s="13">
        <f>H10/H16</f>
        <v>12</v>
      </c>
    </row>
    <row r="18" spans="2:19" x14ac:dyDescent="0.25">
      <c r="B18" s="6">
        <f t="shared" si="0"/>
        <v>13382.255776</v>
      </c>
      <c r="C18" s="5">
        <v>5</v>
      </c>
      <c r="F18" s="16"/>
      <c r="G18" s="17" t="s">
        <v>10</v>
      </c>
      <c r="H18" s="13">
        <f>H17/4.33</f>
        <v>2.7713625866050808</v>
      </c>
    </row>
    <row r="19" spans="2:19" x14ac:dyDescent="0.25">
      <c r="B19" s="6">
        <f t="shared" si="0"/>
        <v>14185.191122560002</v>
      </c>
      <c r="C19" s="5">
        <v>6</v>
      </c>
    </row>
    <row r="20" spans="2:19" x14ac:dyDescent="0.25">
      <c r="B20" s="6">
        <f t="shared" si="0"/>
        <v>15036.302589913603</v>
      </c>
      <c r="C20" s="5">
        <v>7</v>
      </c>
    </row>
    <row r="21" spans="2:19" x14ac:dyDescent="0.25">
      <c r="B21" s="6">
        <f t="shared" si="0"/>
        <v>15938.48074530842</v>
      </c>
      <c r="C21" s="5">
        <v>8</v>
      </c>
      <c r="E21" s="4" t="s">
        <v>16</v>
      </c>
      <c r="F21" s="3" t="s">
        <v>7</v>
      </c>
    </row>
    <row r="22" spans="2:19" x14ac:dyDescent="0.25">
      <c r="B22" s="6">
        <f t="shared" si="0"/>
        <v>16894.789590026925</v>
      </c>
      <c r="C22" s="5">
        <v>9</v>
      </c>
      <c r="E22" s="3" t="s">
        <v>20</v>
      </c>
    </row>
    <row r="23" spans="2:19" x14ac:dyDescent="0.25">
      <c r="B23" s="6">
        <f t="shared" si="0"/>
        <v>17908.476965428541</v>
      </c>
      <c r="C23" s="5">
        <v>10</v>
      </c>
      <c r="E23" s="3" t="s">
        <v>17</v>
      </c>
    </row>
    <row r="24" spans="2:19" x14ac:dyDescent="0.25">
      <c r="B24" s="6">
        <f t="shared" si="0"/>
        <v>18982.985583354253</v>
      </c>
      <c r="C24" s="5">
        <v>11</v>
      </c>
    </row>
    <row r="25" spans="2:19" x14ac:dyDescent="0.25">
      <c r="B25" s="6">
        <f t="shared" si="0"/>
        <v>20121.96471835551</v>
      </c>
      <c r="C25" s="5">
        <v>12</v>
      </c>
    </row>
    <row r="26" spans="2:19" x14ac:dyDescent="0.25">
      <c r="L26" s="33"/>
      <c r="M26" s="33"/>
      <c r="N26" s="33"/>
      <c r="O26" s="33"/>
      <c r="P26" s="33"/>
      <c r="Q26" s="33"/>
      <c r="R26" s="33"/>
      <c r="S26" s="33"/>
    </row>
    <row r="27" spans="2:19" x14ac:dyDescent="0.25">
      <c r="B27" t="s">
        <v>32</v>
      </c>
    </row>
    <row r="28" spans="2:19" x14ac:dyDescent="0.25">
      <c r="K28" s="29"/>
      <c r="L28" s="33"/>
      <c r="M28" s="33"/>
      <c r="N28" s="33"/>
      <c r="O28" s="33"/>
      <c r="P28" s="33"/>
      <c r="Q28" s="33"/>
      <c r="R28" s="33"/>
      <c r="S28" s="33"/>
    </row>
  </sheetData>
  <sheetProtection selectLockedCells="1"/>
  <mergeCells count="4">
    <mergeCell ref="B2:H2"/>
    <mergeCell ref="B1:H1"/>
    <mergeCell ref="L26:S26"/>
    <mergeCell ref="L28:S2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39"/>
  <sheetViews>
    <sheetView showGridLines="0" workbookViewId="0">
      <selection activeCell="M8" sqref="M8"/>
    </sheetView>
  </sheetViews>
  <sheetFormatPr defaultRowHeight="15" x14ac:dyDescent="0.25"/>
  <cols>
    <col min="2" max="2" width="17.42578125" customWidth="1"/>
    <col min="5" max="5" width="10.7109375" customWidth="1"/>
    <col min="6" max="6" width="11.7109375" customWidth="1"/>
    <col min="7" max="7" width="10" customWidth="1"/>
    <col min="9" max="9" width="12.140625" customWidth="1"/>
  </cols>
  <sheetData>
    <row r="1" spans="2:10" ht="31.5" x14ac:dyDescent="0.45">
      <c r="B1" s="32" t="s">
        <v>30</v>
      </c>
      <c r="C1" s="32"/>
      <c r="D1" s="32"/>
      <c r="E1" s="32"/>
      <c r="F1" s="32"/>
      <c r="G1" s="32"/>
      <c r="H1" s="32"/>
      <c r="I1" s="32"/>
    </row>
    <row r="2" spans="2:10" x14ac:dyDescent="0.25">
      <c r="B2" s="31" t="s">
        <v>18</v>
      </c>
      <c r="C2" s="31"/>
      <c r="D2" s="31"/>
      <c r="E2" s="31"/>
      <c r="F2" s="31"/>
      <c r="G2" s="31"/>
      <c r="H2" s="31"/>
      <c r="I2" s="31"/>
    </row>
    <row r="5" spans="2:10" x14ac:dyDescent="0.25">
      <c r="B5" t="s">
        <v>19</v>
      </c>
    </row>
    <row r="7" spans="2:10" x14ac:dyDescent="0.25">
      <c r="B7" s="14" t="s">
        <v>2</v>
      </c>
      <c r="C7" s="7">
        <v>20000</v>
      </c>
      <c r="D7" s="1"/>
      <c r="E7" s="1"/>
      <c r="G7" s="34" t="s">
        <v>23</v>
      </c>
      <c r="H7" s="35"/>
      <c r="I7" s="10">
        <v>0.02</v>
      </c>
    </row>
    <row r="8" spans="2:10" x14ac:dyDescent="0.25">
      <c r="B8" s="14" t="s">
        <v>3</v>
      </c>
      <c r="C8" s="15">
        <v>0.06</v>
      </c>
      <c r="D8" s="2"/>
      <c r="E8" s="2"/>
      <c r="G8" s="16"/>
      <c r="H8" s="21" t="s">
        <v>5</v>
      </c>
      <c r="I8" s="10">
        <v>0.5</v>
      </c>
    </row>
    <row r="9" spans="2:10" x14ac:dyDescent="0.25">
      <c r="B9" s="27"/>
      <c r="C9" s="28"/>
      <c r="D9" s="1"/>
      <c r="E9" s="1"/>
      <c r="G9" s="16"/>
      <c r="H9" s="21" t="s">
        <v>24</v>
      </c>
      <c r="I9" s="26">
        <v>2</v>
      </c>
    </row>
    <row r="11" spans="2:10" ht="45" x14ac:dyDescent="0.25">
      <c r="B11" s="22" t="s">
        <v>25</v>
      </c>
      <c r="C11" s="22" t="s">
        <v>1</v>
      </c>
      <c r="D11" s="22" t="s">
        <v>26</v>
      </c>
      <c r="E11" s="22" t="s">
        <v>28</v>
      </c>
      <c r="F11" s="22" t="s">
        <v>27</v>
      </c>
      <c r="H11" s="25" t="s">
        <v>22</v>
      </c>
      <c r="I11" s="25" t="s">
        <v>29</v>
      </c>
      <c r="J11" s="24"/>
    </row>
    <row r="12" spans="2:10" x14ac:dyDescent="0.25">
      <c r="B12" s="6">
        <f>C7</f>
        <v>20000</v>
      </c>
      <c r="C12" s="5">
        <v>0</v>
      </c>
      <c r="D12" s="14"/>
      <c r="E12" s="7">
        <v>150</v>
      </c>
      <c r="F12" s="7"/>
      <c r="H12" s="14"/>
      <c r="I12" s="14"/>
    </row>
    <row r="13" spans="2:10" x14ac:dyDescent="0.25">
      <c r="B13" s="6">
        <f>B12*(1+$C$8)-F12-E12</f>
        <v>21050</v>
      </c>
      <c r="C13" s="5">
        <v>1</v>
      </c>
      <c r="D13" s="19">
        <f>B12*$C$8</f>
        <v>1200</v>
      </c>
      <c r="E13" s="7">
        <v>150</v>
      </c>
      <c r="F13" s="7"/>
      <c r="H13" s="19">
        <f>B13*$I$7</f>
        <v>421</v>
      </c>
      <c r="I13" s="19">
        <f>H13*$I$8*$I$9-H13*(1-$I$8)</f>
        <v>210.5</v>
      </c>
      <c r="J13" s="23"/>
    </row>
    <row r="14" spans="2:10" x14ac:dyDescent="0.25">
      <c r="B14" s="6">
        <f t="shared" ref="B14:B37" si="0">B13*(1+$C$8)-F13-E13</f>
        <v>22163</v>
      </c>
      <c r="C14" s="5">
        <v>2</v>
      </c>
      <c r="D14" s="19">
        <f t="shared" ref="D14:D37" si="1">B13*$C$8</f>
        <v>1263</v>
      </c>
      <c r="E14" s="7">
        <v>150</v>
      </c>
      <c r="F14" s="7"/>
      <c r="H14" s="19">
        <f t="shared" ref="H14:H37" si="2">B14*$I$7</f>
        <v>443.26</v>
      </c>
      <c r="I14" s="19">
        <f t="shared" ref="I14:I37" si="3">H14*$I$8*$I$9-H14*(1-$I$8)</f>
        <v>221.63</v>
      </c>
      <c r="J14" s="23"/>
    </row>
    <row r="15" spans="2:10" x14ac:dyDescent="0.25">
      <c r="B15" s="6">
        <f t="shared" si="0"/>
        <v>23342.780000000002</v>
      </c>
      <c r="C15" s="5">
        <v>3</v>
      </c>
      <c r="D15" s="19">
        <f t="shared" si="1"/>
        <v>1329.78</v>
      </c>
      <c r="E15" s="7">
        <v>150</v>
      </c>
      <c r="F15" s="7"/>
      <c r="H15" s="19">
        <f t="shared" si="2"/>
        <v>466.85560000000004</v>
      </c>
      <c r="I15" s="19">
        <f t="shared" si="3"/>
        <v>233.42780000000002</v>
      </c>
      <c r="J15" s="23"/>
    </row>
    <row r="16" spans="2:10" x14ac:dyDescent="0.25">
      <c r="B16" s="6">
        <f t="shared" si="0"/>
        <v>24593.346800000003</v>
      </c>
      <c r="C16" s="5">
        <v>4</v>
      </c>
      <c r="D16" s="19">
        <f t="shared" si="1"/>
        <v>1400.5668000000001</v>
      </c>
      <c r="E16" s="7">
        <v>150</v>
      </c>
      <c r="F16" s="7"/>
      <c r="H16" s="19">
        <f t="shared" si="2"/>
        <v>491.86693600000007</v>
      </c>
      <c r="I16" s="19">
        <f t="shared" si="3"/>
        <v>245.93346800000003</v>
      </c>
      <c r="J16" s="23"/>
    </row>
    <row r="17" spans="2:10" x14ac:dyDescent="0.25">
      <c r="B17" s="6">
        <f t="shared" si="0"/>
        <v>25918.947608000006</v>
      </c>
      <c r="C17" s="5">
        <v>5</v>
      </c>
      <c r="D17" s="19">
        <f t="shared" si="1"/>
        <v>1475.6008080000001</v>
      </c>
      <c r="E17" s="7">
        <v>150</v>
      </c>
      <c r="F17" s="7"/>
      <c r="H17" s="19">
        <f t="shared" si="2"/>
        <v>518.37895216000015</v>
      </c>
      <c r="I17" s="19">
        <f t="shared" si="3"/>
        <v>259.18947608000008</v>
      </c>
      <c r="J17" s="23"/>
    </row>
    <row r="18" spans="2:10" x14ac:dyDescent="0.25">
      <c r="B18" s="6">
        <f t="shared" si="0"/>
        <v>27324.084464480009</v>
      </c>
      <c r="C18" s="5">
        <v>6</v>
      </c>
      <c r="D18" s="19">
        <f t="shared" si="1"/>
        <v>1555.1368564800002</v>
      </c>
      <c r="E18" s="7">
        <v>150</v>
      </c>
      <c r="F18" s="7"/>
      <c r="H18" s="19">
        <f t="shared" si="2"/>
        <v>546.48168928960024</v>
      </c>
      <c r="I18" s="19">
        <f t="shared" si="3"/>
        <v>273.24084464480012</v>
      </c>
      <c r="J18" s="23"/>
    </row>
    <row r="19" spans="2:10" x14ac:dyDescent="0.25">
      <c r="B19" s="6">
        <f t="shared" si="0"/>
        <v>28813.52953234881</v>
      </c>
      <c r="C19" s="5">
        <v>7</v>
      </c>
      <c r="D19" s="19">
        <f t="shared" si="1"/>
        <v>1639.4450678688004</v>
      </c>
      <c r="E19" s="7">
        <v>150</v>
      </c>
      <c r="F19" s="7"/>
      <c r="H19" s="19">
        <f t="shared" si="2"/>
        <v>576.27059064697619</v>
      </c>
      <c r="I19" s="19">
        <f t="shared" si="3"/>
        <v>288.13529532348809</v>
      </c>
      <c r="J19" s="23"/>
    </row>
    <row r="20" spans="2:10" x14ac:dyDescent="0.25">
      <c r="B20" s="6">
        <f t="shared" si="0"/>
        <v>30392.341304289741</v>
      </c>
      <c r="C20" s="5">
        <v>8</v>
      </c>
      <c r="D20" s="19">
        <f t="shared" si="1"/>
        <v>1728.8117719409286</v>
      </c>
      <c r="E20" s="7">
        <v>150</v>
      </c>
      <c r="F20" s="7"/>
      <c r="H20" s="19">
        <f t="shared" si="2"/>
        <v>607.84682608579487</v>
      </c>
      <c r="I20" s="19">
        <f t="shared" si="3"/>
        <v>303.92341304289744</v>
      </c>
      <c r="J20" s="23"/>
    </row>
    <row r="21" spans="2:10" x14ac:dyDescent="0.25">
      <c r="B21" s="6">
        <f t="shared" si="0"/>
        <v>32065.881782547127</v>
      </c>
      <c r="C21" s="5">
        <v>9</v>
      </c>
      <c r="D21" s="19">
        <f t="shared" si="1"/>
        <v>1823.5404782573844</v>
      </c>
      <c r="E21" s="7">
        <v>150</v>
      </c>
      <c r="F21" s="7"/>
      <c r="H21" s="19">
        <f t="shared" si="2"/>
        <v>641.31763565094252</v>
      </c>
      <c r="I21" s="19">
        <f t="shared" si="3"/>
        <v>320.65881782547126</v>
      </c>
      <c r="J21" s="23"/>
    </row>
    <row r="22" spans="2:10" x14ac:dyDescent="0.25">
      <c r="B22" s="6">
        <f t="shared" si="0"/>
        <v>33839.834689499956</v>
      </c>
      <c r="C22" s="5">
        <v>10</v>
      </c>
      <c r="D22" s="19">
        <f t="shared" si="1"/>
        <v>1923.9529069528276</v>
      </c>
      <c r="E22" s="7">
        <v>150</v>
      </c>
      <c r="F22" s="7"/>
      <c r="H22" s="19">
        <f t="shared" si="2"/>
        <v>676.79669378999915</v>
      </c>
      <c r="I22" s="19">
        <f t="shared" si="3"/>
        <v>338.39834689499958</v>
      </c>
      <c r="J22" s="23"/>
    </row>
    <row r="23" spans="2:10" x14ac:dyDescent="0.25">
      <c r="B23" s="6">
        <f t="shared" si="0"/>
        <v>35720.224770869958</v>
      </c>
      <c r="C23" s="5">
        <v>11</v>
      </c>
      <c r="D23" s="19">
        <f t="shared" si="1"/>
        <v>2030.3900813699972</v>
      </c>
      <c r="E23" s="7">
        <v>150</v>
      </c>
      <c r="F23" s="7"/>
      <c r="H23" s="19">
        <f t="shared" si="2"/>
        <v>714.40449541739918</v>
      </c>
      <c r="I23" s="19">
        <f t="shared" si="3"/>
        <v>357.20224770869959</v>
      </c>
      <c r="J23" s="23"/>
    </row>
    <row r="24" spans="2:10" x14ac:dyDescent="0.25">
      <c r="B24" s="6">
        <f t="shared" si="0"/>
        <v>37713.438257122158</v>
      </c>
      <c r="C24" s="5">
        <f>C23+1</f>
        <v>12</v>
      </c>
      <c r="D24" s="19">
        <f t="shared" si="1"/>
        <v>2143.2134862521975</v>
      </c>
      <c r="E24" s="7">
        <v>150</v>
      </c>
      <c r="F24" s="7"/>
      <c r="H24" s="19">
        <f t="shared" si="2"/>
        <v>754.26876514244316</v>
      </c>
      <c r="I24" s="19">
        <f t="shared" si="3"/>
        <v>377.13438257122158</v>
      </c>
      <c r="J24" s="23"/>
    </row>
    <row r="25" spans="2:10" x14ac:dyDescent="0.25">
      <c r="B25" s="6">
        <f t="shared" si="0"/>
        <v>39826.244552549491</v>
      </c>
      <c r="C25" s="5">
        <f t="shared" ref="C25:C37" si="4">C24+1</f>
        <v>13</v>
      </c>
      <c r="D25" s="19">
        <f t="shared" si="1"/>
        <v>2262.8062954273296</v>
      </c>
      <c r="E25" s="7">
        <v>150</v>
      </c>
      <c r="F25" s="7">
        <v>500</v>
      </c>
      <c r="H25" s="19">
        <f t="shared" si="2"/>
        <v>796.52489105098982</v>
      </c>
      <c r="I25" s="19">
        <f t="shared" si="3"/>
        <v>398.26244552549491</v>
      </c>
      <c r="J25" s="23"/>
    </row>
    <row r="26" spans="2:10" x14ac:dyDescent="0.25">
      <c r="B26" s="6">
        <f t="shared" si="0"/>
        <v>41565.819225702464</v>
      </c>
      <c r="C26" s="5">
        <f t="shared" si="4"/>
        <v>14</v>
      </c>
      <c r="D26" s="19">
        <f t="shared" si="1"/>
        <v>2389.5746731529694</v>
      </c>
      <c r="E26" s="7">
        <v>150</v>
      </c>
      <c r="F26" s="7">
        <v>500</v>
      </c>
      <c r="H26" s="19">
        <f t="shared" si="2"/>
        <v>831.31638451404933</v>
      </c>
      <c r="I26" s="19">
        <f t="shared" si="3"/>
        <v>415.65819225702467</v>
      </c>
      <c r="J26" s="23"/>
    </row>
    <row r="27" spans="2:10" x14ac:dyDescent="0.25">
      <c r="B27" s="6">
        <f t="shared" si="0"/>
        <v>43409.768379244611</v>
      </c>
      <c r="C27" s="5">
        <f t="shared" si="4"/>
        <v>15</v>
      </c>
      <c r="D27" s="19">
        <f t="shared" si="1"/>
        <v>2493.9491535421475</v>
      </c>
      <c r="E27" s="7">
        <v>150</v>
      </c>
      <c r="F27" s="7">
        <v>500</v>
      </c>
      <c r="H27" s="19">
        <f t="shared" si="2"/>
        <v>868.19536758489221</v>
      </c>
      <c r="I27" s="19">
        <f t="shared" si="3"/>
        <v>434.09768379244611</v>
      </c>
      <c r="J27" s="23"/>
    </row>
    <row r="28" spans="2:10" x14ac:dyDescent="0.25">
      <c r="B28" s="6">
        <f t="shared" si="0"/>
        <v>45364.354481999289</v>
      </c>
      <c r="C28" s="5">
        <f t="shared" si="4"/>
        <v>16</v>
      </c>
      <c r="D28" s="19">
        <f t="shared" si="1"/>
        <v>2604.5861027546766</v>
      </c>
      <c r="E28" s="7">
        <v>150</v>
      </c>
      <c r="F28" s="7">
        <v>500</v>
      </c>
      <c r="H28" s="19">
        <f t="shared" si="2"/>
        <v>907.28708963998577</v>
      </c>
      <c r="I28" s="19">
        <f t="shared" si="3"/>
        <v>453.64354481999288</v>
      </c>
      <c r="J28" s="23"/>
    </row>
    <row r="29" spans="2:10" x14ac:dyDescent="0.25">
      <c r="B29" s="6">
        <f t="shared" si="0"/>
        <v>47436.215750919248</v>
      </c>
      <c r="C29" s="5">
        <f t="shared" si="4"/>
        <v>17</v>
      </c>
      <c r="D29" s="19">
        <f t="shared" si="1"/>
        <v>2721.8612689199572</v>
      </c>
      <c r="E29" s="7">
        <v>150</v>
      </c>
      <c r="F29" s="7">
        <v>500</v>
      </c>
      <c r="H29" s="19">
        <f t="shared" si="2"/>
        <v>948.72431501838491</v>
      </c>
      <c r="I29" s="19">
        <f t="shared" si="3"/>
        <v>474.36215750919246</v>
      </c>
      <c r="J29" s="23"/>
    </row>
    <row r="30" spans="2:10" x14ac:dyDescent="0.25">
      <c r="B30" s="6">
        <f t="shared" si="0"/>
        <v>49632.388695974405</v>
      </c>
      <c r="C30" s="5">
        <f t="shared" si="4"/>
        <v>18</v>
      </c>
      <c r="D30" s="19">
        <f t="shared" si="1"/>
        <v>2846.1729450551547</v>
      </c>
      <c r="E30" s="7">
        <v>150</v>
      </c>
      <c r="F30" s="7">
        <v>500</v>
      </c>
      <c r="H30" s="19">
        <f t="shared" si="2"/>
        <v>992.64777391948815</v>
      </c>
      <c r="I30" s="19">
        <f t="shared" si="3"/>
        <v>496.32388695974407</v>
      </c>
      <c r="J30" s="23"/>
    </row>
    <row r="31" spans="2:10" x14ac:dyDescent="0.25">
      <c r="B31" s="6">
        <f t="shared" si="0"/>
        <v>51960.332017732871</v>
      </c>
      <c r="C31" s="5">
        <f t="shared" si="4"/>
        <v>19</v>
      </c>
      <c r="D31" s="19">
        <f t="shared" si="1"/>
        <v>2977.9433217584642</v>
      </c>
      <c r="E31" s="7">
        <v>150</v>
      </c>
      <c r="F31" s="7">
        <v>1000</v>
      </c>
      <c r="H31" s="19">
        <f t="shared" si="2"/>
        <v>1039.2066403546573</v>
      </c>
      <c r="I31" s="19">
        <f t="shared" si="3"/>
        <v>519.60332017732867</v>
      </c>
      <c r="J31" s="23"/>
    </row>
    <row r="32" spans="2:10" x14ac:dyDescent="0.25">
      <c r="B32" s="6">
        <f t="shared" si="0"/>
        <v>53927.951938796847</v>
      </c>
      <c r="C32" s="5">
        <f t="shared" si="4"/>
        <v>20</v>
      </c>
      <c r="D32" s="19">
        <f t="shared" si="1"/>
        <v>3117.619921063972</v>
      </c>
      <c r="E32" s="7">
        <v>150</v>
      </c>
      <c r="F32" s="7">
        <v>1000</v>
      </c>
      <c r="H32" s="19">
        <f t="shared" si="2"/>
        <v>1078.5590387759369</v>
      </c>
      <c r="I32" s="19">
        <f t="shared" si="3"/>
        <v>539.27951938796843</v>
      </c>
      <c r="J32" s="23"/>
    </row>
    <row r="33" spans="2:10" x14ac:dyDescent="0.25">
      <c r="B33" s="6">
        <f t="shared" si="0"/>
        <v>56013.629055124664</v>
      </c>
      <c r="C33" s="5">
        <f t="shared" si="4"/>
        <v>21</v>
      </c>
      <c r="D33" s="19">
        <f t="shared" si="1"/>
        <v>3235.6771163278108</v>
      </c>
      <c r="E33" s="7">
        <v>150</v>
      </c>
      <c r="F33" s="7">
        <v>1000</v>
      </c>
      <c r="H33" s="19">
        <f t="shared" si="2"/>
        <v>1120.2725811024934</v>
      </c>
      <c r="I33" s="19">
        <f t="shared" si="3"/>
        <v>560.1362905512467</v>
      </c>
      <c r="J33" s="23"/>
    </row>
    <row r="34" spans="2:10" x14ac:dyDescent="0.25">
      <c r="B34" s="6">
        <f t="shared" si="0"/>
        <v>58224.446798432145</v>
      </c>
      <c r="C34" s="5">
        <f t="shared" si="4"/>
        <v>22</v>
      </c>
      <c r="D34" s="19">
        <f t="shared" si="1"/>
        <v>3360.8177433074798</v>
      </c>
      <c r="E34" s="7">
        <v>150</v>
      </c>
      <c r="F34" s="7">
        <v>1000</v>
      </c>
      <c r="H34" s="19">
        <f t="shared" si="2"/>
        <v>1164.4889359686429</v>
      </c>
      <c r="I34" s="19">
        <f t="shared" si="3"/>
        <v>582.24446798432143</v>
      </c>
      <c r="J34" s="23"/>
    </row>
    <row r="35" spans="2:10" x14ac:dyDescent="0.25">
      <c r="B35" s="6">
        <f t="shared" si="0"/>
        <v>60567.913606338079</v>
      </c>
      <c r="C35" s="5">
        <f t="shared" si="4"/>
        <v>23</v>
      </c>
      <c r="D35" s="19">
        <f t="shared" si="1"/>
        <v>3493.4668079059288</v>
      </c>
      <c r="E35" s="7">
        <v>150</v>
      </c>
      <c r="F35" s="7">
        <v>1000</v>
      </c>
      <c r="H35" s="19">
        <f t="shared" si="2"/>
        <v>1211.3582721267617</v>
      </c>
      <c r="I35" s="19">
        <f t="shared" si="3"/>
        <v>605.67913606338084</v>
      </c>
      <c r="J35" s="23"/>
    </row>
    <row r="36" spans="2:10" x14ac:dyDescent="0.25">
      <c r="B36" s="6">
        <f t="shared" si="0"/>
        <v>63051.988422718365</v>
      </c>
      <c r="C36" s="5">
        <f t="shared" si="4"/>
        <v>24</v>
      </c>
      <c r="D36" s="19">
        <f t="shared" si="1"/>
        <v>3634.0748163802846</v>
      </c>
      <c r="E36" s="7">
        <v>150</v>
      </c>
      <c r="F36" s="7">
        <v>1000</v>
      </c>
      <c r="H36" s="19">
        <f t="shared" si="2"/>
        <v>1261.0397684543673</v>
      </c>
      <c r="I36" s="19">
        <f t="shared" si="3"/>
        <v>630.51988422718364</v>
      </c>
      <c r="J36" s="23"/>
    </row>
    <row r="37" spans="2:10" x14ac:dyDescent="0.25">
      <c r="B37" s="6">
        <f t="shared" si="0"/>
        <v>65685.107728081464</v>
      </c>
      <c r="C37" s="5">
        <f t="shared" si="4"/>
        <v>25</v>
      </c>
      <c r="D37" s="19">
        <f t="shared" si="1"/>
        <v>3783.1193053631018</v>
      </c>
      <c r="E37" s="7">
        <v>150</v>
      </c>
      <c r="F37" s="7">
        <v>1000</v>
      </c>
      <c r="H37" s="19">
        <f t="shared" si="2"/>
        <v>1313.7021545616294</v>
      </c>
      <c r="I37" s="19">
        <f t="shared" si="3"/>
        <v>656.85107728081471</v>
      </c>
      <c r="J37" s="23"/>
    </row>
    <row r="39" spans="2:10" x14ac:dyDescent="0.25">
      <c r="B39" t="s">
        <v>32</v>
      </c>
    </row>
  </sheetData>
  <sheetProtection selectLockedCells="1"/>
  <mergeCells count="3">
    <mergeCell ref="B1:I1"/>
    <mergeCell ref="B2:I2"/>
    <mergeCell ref="G7:H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What-If Scenarios</vt:lpstr>
      <vt:lpstr>Wealth Plan Analyzer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common</cp:lastModifiedBy>
  <dcterms:created xsi:type="dcterms:W3CDTF">2013-12-05T20:51:17Z</dcterms:created>
  <dcterms:modified xsi:type="dcterms:W3CDTF">2024-01-17T19:12:40Z</dcterms:modified>
</cp:coreProperties>
</file>